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C Active Fundraising\GG egg farm\"/>
    </mc:Choice>
  </mc:AlternateContent>
  <xr:revisionPtr revIDLastSave="0" documentId="13_ncr:1_{D7ACD7B6-27E6-4B97-97CC-5D68D919F2A8}" xr6:coauthVersionLast="47" xr6:coauthVersionMax="47" xr10:uidLastSave="{00000000-0000-0000-0000-000000000000}"/>
  <bookViews>
    <workbookView xWindow="-120" yWindow="-120" windowWidth="29040" windowHeight="15720" xr2:uid="{6B1F90C7-81C6-45C8-ABFE-B19C7986AA9B}"/>
  </bookViews>
  <sheets>
    <sheet name="Presupuesto" sheetId="1" r:id="rId1"/>
    <sheet name="Inversió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5" i="1"/>
  <c r="Q5" i="1" s="1"/>
  <c r="J20" i="1"/>
  <c r="K20" i="1" s="1"/>
  <c r="K21" i="1" s="1"/>
  <c r="J15" i="1"/>
  <c r="K15" i="1" s="1"/>
  <c r="J14" i="1"/>
  <c r="K14" i="1" s="1"/>
  <c r="J13" i="1"/>
  <c r="K13" i="1" s="1"/>
  <c r="J12" i="1"/>
  <c r="K12" i="1" s="1"/>
  <c r="J6" i="1"/>
  <c r="J5" i="1"/>
  <c r="K5" i="1" s="1"/>
  <c r="D20" i="1"/>
  <c r="E20" i="1" s="1"/>
  <c r="E21" i="1" s="1"/>
  <c r="D15" i="1"/>
  <c r="E15" i="1" s="1"/>
  <c r="D14" i="1"/>
  <c r="E14" i="1" s="1"/>
  <c r="D13" i="1"/>
  <c r="E13" i="1" s="1"/>
  <c r="D12" i="1"/>
  <c r="E12" i="1" s="1"/>
  <c r="D6" i="1"/>
  <c r="E6" i="1" s="1"/>
  <c r="D5" i="1"/>
  <c r="E5" i="1" s="1"/>
  <c r="G6" i="1"/>
  <c r="K6" i="1" s="1"/>
  <c r="D5" i="2"/>
  <c r="K16" i="1" l="1"/>
  <c r="Q6" i="1"/>
  <c r="K7" i="1"/>
  <c r="E16" i="1"/>
  <c r="E7" i="1"/>
  <c r="K24" i="1" l="1"/>
  <c r="K25" i="1" s="1"/>
  <c r="Q7" i="1"/>
  <c r="E24" i="1"/>
  <c r="Q24" i="1" l="1"/>
  <c r="E25" i="1"/>
  <c r="K26" i="1"/>
  <c r="Q25" i="1" l="1"/>
  <c r="E26" i="1"/>
  <c r="Q26" i="1" l="1"/>
  <c r="E27" i="1" l="1"/>
</calcChain>
</file>

<file path=xl/sharedStrings.xml><?xml version="1.0" encoding="utf-8"?>
<sst xmlns="http://schemas.openxmlformats.org/spreadsheetml/2006/main" count="74" uniqueCount="35">
  <si>
    <t>Total</t>
  </si>
  <si>
    <t>Sub Total</t>
  </si>
  <si>
    <t>Capital para inversión de cada socio</t>
  </si>
  <si>
    <t>Mujeres</t>
  </si>
  <si>
    <t>Cantidad Socios</t>
  </si>
  <si>
    <t>Total Capital</t>
  </si>
  <si>
    <t>Cantidad Capital c/u</t>
  </si>
  <si>
    <t>Purchase of Hens &amp; Feed</t>
  </si>
  <si>
    <t>Quantity</t>
  </si>
  <si>
    <t>Description</t>
  </si>
  <si>
    <t>Unit Price</t>
  </si>
  <si>
    <t>Sub total</t>
  </si>
  <si>
    <t>Egg Laying Hens</t>
  </si>
  <si>
    <t>100# bag of feed</t>
  </si>
  <si>
    <t>Remodeling Chicken House #1</t>
  </si>
  <si>
    <t>Medium Tental</t>
  </si>
  <si>
    <t>Prefab divisions</t>
  </si>
  <si>
    <t>Transparent water dishes</t>
  </si>
  <si>
    <t>Sheets of tin roofing</t>
  </si>
  <si>
    <t>Labor for the Remodeling</t>
  </si>
  <si>
    <t>Daily wage per person</t>
  </si>
  <si>
    <t>Workers</t>
  </si>
  <si>
    <t>Days of Work</t>
  </si>
  <si>
    <t>Budget total</t>
  </si>
  <si>
    <t>Stage 1 &amp; Stage 2 &amp; Stage 3</t>
  </si>
  <si>
    <t>Egg Laying Hends</t>
  </si>
  <si>
    <t>Daily Wage</t>
  </si>
  <si>
    <t>Purchase of Remaing Hens &amp; Feed</t>
  </si>
  <si>
    <t>Remodeling Chicken House #2</t>
  </si>
  <si>
    <t>Budget Total</t>
  </si>
  <si>
    <t>100# bags of Feed</t>
  </si>
  <si>
    <t>XR</t>
  </si>
  <si>
    <t>Grupo Cajolá Egg Farm Project: Stage 1</t>
  </si>
  <si>
    <t>Grupo Cajolá Egg Farm Project: Stage 2</t>
  </si>
  <si>
    <t>Grupo Cajolá Egg Farm Project: Stage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</si>
</sst>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_-&quot;Q&quot;* #,##0.00_-;\-&quot;Q&quot;* #,##0.00_-;_-&quot;Q&quot;* &quot;-&quot;??_-;_-@_-"/>
    <numFmt numFmtId="165" formatCode="&quot;$&quot;#,##0"/>
    <numFmt numFmtId="168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164" fontId="0" fillId="0" borderId="1" xfId="1" applyFont="1" applyBorder="1"/>
    <xf numFmtId="164" fontId="2" fillId="0" borderId="1" xfId="1" applyFont="1" applyBorder="1"/>
    <xf numFmtId="164" fontId="0" fillId="0" borderId="1" xfId="1" applyFont="1" applyBorder="1" applyAlignment="1"/>
    <xf numFmtId="164" fontId="0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1" applyFont="1"/>
    <xf numFmtId="0" fontId="0" fillId="0" borderId="0" xfId="0" applyAlignment="1">
      <alignment horizontal="center"/>
    </xf>
    <xf numFmtId="165" fontId="0" fillId="0" borderId="0" xfId="0" applyNumberFormat="1"/>
    <xf numFmtId="164" fontId="0" fillId="0" borderId="0" xfId="1" applyFont="1" applyBorder="1" applyAlignment="1"/>
    <xf numFmtId="164" fontId="0" fillId="0" borderId="2" xfId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2" borderId="2" xfId="1" applyFont="1" applyFill="1" applyBorder="1" applyAlignment="1">
      <alignment horizontal="right"/>
    </xf>
    <xf numFmtId="164" fontId="0" fillId="2" borderId="6" xfId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8" fontId="0" fillId="0" borderId="1" xfId="1" applyNumberFormat="1" applyFont="1" applyBorder="1"/>
    <xf numFmtId="7" fontId="0" fillId="0" borderId="1" xfId="1" applyNumberFormat="1" applyFont="1" applyBorder="1" applyAlignment="1"/>
    <xf numFmtId="165" fontId="2" fillId="0" borderId="2" xfId="1" applyNumberFormat="1" applyFont="1" applyBorder="1" applyAlignment="1"/>
    <xf numFmtId="165" fontId="2" fillId="0" borderId="0" xfId="1" applyNumberFormat="1" applyFont="1" applyBorder="1" applyAlignment="1"/>
    <xf numFmtId="165" fontId="0" fillId="0" borderId="0" xfId="1" applyNumberFormat="1" applyFont="1"/>
    <xf numFmtId="9" fontId="0" fillId="0" borderId="1" xfId="2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5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164" fontId="0" fillId="0" borderId="0" xfId="1" applyFont="1" applyBorder="1"/>
    <xf numFmtId="165" fontId="0" fillId="0" borderId="0" xfId="1" applyNumberFormat="1" applyFont="1" applyBorder="1"/>
    <xf numFmtId="0" fontId="0" fillId="0" borderId="0" xfId="0" applyBorder="1" applyAlignment="1">
      <alignment horizontal="left"/>
    </xf>
    <xf numFmtId="164" fontId="2" fillId="0" borderId="0" xfId="1" applyFont="1" applyBorder="1"/>
    <xf numFmtId="165" fontId="2" fillId="0" borderId="0" xfId="1" applyNumberFormat="1" applyFont="1" applyBorder="1"/>
    <xf numFmtId="0" fontId="0" fillId="0" borderId="0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5" fontId="2" fillId="0" borderId="1" xfId="1" applyNumberFormat="1" applyFont="1" applyBorder="1"/>
    <xf numFmtId="165" fontId="0" fillId="0" borderId="1" xfId="0" applyNumberFormat="1" applyBorder="1"/>
    <xf numFmtId="165" fontId="2" fillId="0" borderId="1" xfId="1" applyNumberFormat="1" applyFont="1" applyBorder="1" applyAlignment="1"/>
    <xf numFmtId="165" fontId="3" fillId="0" borderId="1" xfId="1" applyNumberFormat="1" applyFont="1" applyBorder="1"/>
    <xf numFmtId="165" fontId="4" fillId="0" borderId="1" xfId="1" applyNumberFormat="1" applyFont="1" applyBorder="1"/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Border="1" applyAlignment="1">
      <alignment horizontal="right"/>
    </xf>
    <xf numFmtId="9" fontId="0" fillId="0" borderId="2" xfId="2" applyFont="1" applyBorder="1"/>
    <xf numFmtId="165" fontId="0" fillId="2" borderId="1" xfId="0" applyNumberForma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F9A-2895-4ABB-96DD-9697D2417ADA}">
  <dimension ref="A1:Q29"/>
  <sheetViews>
    <sheetView tabSelected="1" workbookViewId="0">
      <selection activeCell="T16" sqref="T16"/>
    </sheetView>
  </sheetViews>
  <sheetFormatPr defaultColWidth="11.42578125" defaultRowHeight="15" x14ac:dyDescent="0.25"/>
  <cols>
    <col min="1" max="1" width="8.7109375" customWidth="1"/>
    <col min="2" max="2" width="10.7109375" bestFit="1" customWidth="1"/>
    <col min="3" max="3" width="21.28515625" customWidth="1"/>
    <col min="4" max="4" width="22" customWidth="1"/>
    <col min="5" max="5" width="15.42578125" style="10" bestFit="1" customWidth="1"/>
    <col min="6" max="6" width="1.7109375" customWidth="1"/>
    <col min="10" max="10" width="13.7109375" bestFit="1" customWidth="1"/>
    <col min="11" max="11" width="13.42578125" style="10" bestFit="1" customWidth="1"/>
    <col min="12" max="12" width="1.7109375" customWidth="1"/>
    <col min="16" max="16" width="13.7109375" bestFit="1" customWidth="1"/>
    <col min="17" max="17" width="15.42578125" style="10" bestFit="1" customWidth="1"/>
  </cols>
  <sheetData>
    <row r="1" spans="1:17" x14ac:dyDescent="0.25">
      <c r="A1" s="23"/>
      <c r="B1" s="23"/>
      <c r="C1" s="23"/>
      <c r="D1" s="23"/>
      <c r="E1" s="24"/>
      <c r="G1" s="23"/>
      <c r="H1" s="23"/>
      <c r="I1" s="23"/>
      <c r="J1" s="23"/>
      <c r="K1" s="24"/>
      <c r="M1" s="23"/>
      <c r="N1" s="23"/>
      <c r="O1" s="23"/>
      <c r="P1" s="23"/>
      <c r="Q1" s="24"/>
    </row>
    <row r="2" spans="1:17" x14ac:dyDescent="0.25">
      <c r="A2" s="17" t="s">
        <v>32</v>
      </c>
      <c r="B2" s="17"/>
      <c r="C2" s="17"/>
      <c r="D2" s="17"/>
      <c r="E2" s="18"/>
      <c r="G2" s="17" t="s">
        <v>33</v>
      </c>
      <c r="H2" s="17"/>
      <c r="I2" s="17"/>
      <c r="J2" s="17"/>
      <c r="K2" s="18"/>
      <c r="M2" s="17" t="s">
        <v>34</v>
      </c>
      <c r="N2" s="17"/>
      <c r="O2" s="17"/>
      <c r="P2" s="17"/>
      <c r="Q2" s="18"/>
    </row>
    <row r="3" spans="1:17" x14ac:dyDescent="0.25">
      <c r="A3" s="17" t="s">
        <v>7</v>
      </c>
      <c r="B3" s="17"/>
      <c r="C3" s="17"/>
      <c r="D3" s="17"/>
      <c r="E3" s="18"/>
      <c r="G3" s="17" t="s">
        <v>7</v>
      </c>
      <c r="H3" s="17"/>
      <c r="I3" s="17"/>
      <c r="J3" s="17"/>
      <c r="K3" s="18"/>
      <c r="M3" s="17" t="s">
        <v>27</v>
      </c>
      <c r="N3" s="17"/>
      <c r="O3" s="17"/>
      <c r="P3" s="17"/>
      <c r="Q3" s="18"/>
    </row>
    <row r="4" spans="1:17" x14ac:dyDescent="0.25">
      <c r="A4" s="13" t="s">
        <v>8</v>
      </c>
      <c r="B4" s="19" t="s">
        <v>9</v>
      </c>
      <c r="C4" s="19"/>
      <c r="D4" s="13" t="s">
        <v>10</v>
      </c>
      <c r="E4" s="45" t="s">
        <v>0</v>
      </c>
      <c r="G4" s="13" t="s">
        <v>8</v>
      </c>
      <c r="H4" s="19" t="s">
        <v>9</v>
      </c>
      <c r="I4" s="19"/>
      <c r="J4" s="13" t="s">
        <v>10</v>
      </c>
      <c r="K4" s="45" t="s">
        <v>0</v>
      </c>
      <c r="M4" s="13" t="s">
        <v>8</v>
      </c>
      <c r="N4" s="19" t="s">
        <v>9</v>
      </c>
      <c r="O4" s="19"/>
      <c r="P4" s="13" t="s">
        <v>10</v>
      </c>
      <c r="Q4" s="45" t="s">
        <v>0</v>
      </c>
    </row>
    <row r="5" spans="1:17" x14ac:dyDescent="0.25">
      <c r="A5" s="1">
        <v>500</v>
      </c>
      <c r="B5" s="25" t="s">
        <v>12</v>
      </c>
      <c r="C5" s="25"/>
      <c r="D5" s="28">
        <f>85/B28</f>
        <v>10.93951093951094</v>
      </c>
      <c r="E5" s="46">
        <f>+A5*D5</f>
        <v>5469.7554697554706</v>
      </c>
      <c r="G5" s="1">
        <v>800</v>
      </c>
      <c r="H5" s="25" t="s">
        <v>25</v>
      </c>
      <c r="I5" s="25"/>
      <c r="J5" s="28">
        <f>85/K28</f>
        <v>10.93951093951094</v>
      </c>
      <c r="K5" s="46">
        <f>G5*J5</f>
        <v>8751.6087516087518</v>
      </c>
      <c r="M5" s="1">
        <v>300</v>
      </c>
      <c r="N5" s="25" t="s">
        <v>25</v>
      </c>
      <c r="O5" s="25"/>
      <c r="P5" s="28">
        <f>85/Q28</f>
        <v>10.93951093951094</v>
      </c>
      <c r="Q5" s="46">
        <f>M5*P5</f>
        <v>3281.8532818532822</v>
      </c>
    </row>
    <row r="6" spans="1:17" x14ac:dyDescent="0.25">
      <c r="A6" s="1">
        <v>150</v>
      </c>
      <c r="B6" s="25" t="s">
        <v>13</v>
      </c>
      <c r="C6" s="25"/>
      <c r="D6" s="28">
        <f>230/B28</f>
        <v>29.601029601029602</v>
      </c>
      <c r="E6" s="46">
        <f>D6*A6</f>
        <v>4440.1544401544406</v>
      </c>
      <c r="G6" s="1">
        <f>150/500*800</f>
        <v>240</v>
      </c>
      <c r="H6" s="25" t="s">
        <v>30</v>
      </c>
      <c r="I6" s="25"/>
      <c r="J6" s="28">
        <f>230/K28</f>
        <v>29.601029601029602</v>
      </c>
      <c r="K6" s="46">
        <f>J6*G6</f>
        <v>7104.2471042471043</v>
      </c>
      <c r="M6" s="1">
        <v>90</v>
      </c>
      <c r="N6" s="25" t="s">
        <v>30</v>
      </c>
      <c r="O6" s="25"/>
      <c r="P6" s="28">
        <f>230/Q28</f>
        <v>29.601029601029602</v>
      </c>
      <c r="Q6" s="46">
        <f>P6*M6</f>
        <v>2664.0926640926641</v>
      </c>
    </row>
    <row r="7" spans="1:17" x14ac:dyDescent="0.25">
      <c r="A7" s="1"/>
      <c r="B7" s="25"/>
      <c r="C7" s="25"/>
      <c r="D7" s="3" t="s">
        <v>11</v>
      </c>
      <c r="E7" s="47">
        <f>SUM(E5:E6)</f>
        <v>9909.9099099099112</v>
      </c>
      <c r="G7" s="1"/>
      <c r="H7" s="25"/>
      <c r="I7" s="25"/>
      <c r="J7" s="3" t="s">
        <v>1</v>
      </c>
      <c r="K7" s="47">
        <f>SUM(K5:K6)</f>
        <v>15855.855855855856</v>
      </c>
      <c r="M7" s="1"/>
      <c r="N7" s="25"/>
      <c r="O7" s="25"/>
      <c r="P7" s="3" t="s">
        <v>1</v>
      </c>
      <c r="Q7" s="47">
        <f>SUM(Q5:Q6)</f>
        <v>5945.9459459459467</v>
      </c>
    </row>
    <row r="8" spans="1:17" x14ac:dyDescent="0.25">
      <c r="B8" s="14"/>
      <c r="C8" s="14"/>
      <c r="H8" s="14"/>
      <c r="I8" s="14"/>
      <c r="N8" s="14"/>
      <c r="O8" s="14"/>
    </row>
    <row r="9" spans="1:17" x14ac:dyDescent="0.25">
      <c r="B9" s="14"/>
      <c r="C9" s="14"/>
      <c r="H9" s="14"/>
      <c r="I9" s="14"/>
      <c r="M9" s="34"/>
      <c r="N9" s="35"/>
      <c r="O9" s="35"/>
      <c r="P9" s="34"/>
      <c r="Q9" s="36"/>
    </row>
    <row r="10" spans="1:17" x14ac:dyDescent="0.25">
      <c r="A10" s="17" t="s">
        <v>14</v>
      </c>
      <c r="B10" s="17"/>
      <c r="C10" s="17"/>
      <c r="D10" s="17"/>
      <c r="E10" s="18"/>
      <c r="G10" s="17" t="s">
        <v>28</v>
      </c>
      <c r="H10" s="17"/>
      <c r="I10" s="17"/>
      <c r="J10" s="17"/>
      <c r="K10" s="18"/>
      <c r="M10" s="37"/>
      <c r="N10" s="37"/>
      <c r="O10" s="37"/>
      <c r="P10" s="37"/>
      <c r="Q10" s="37"/>
    </row>
    <row r="11" spans="1:17" x14ac:dyDescent="0.25">
      <c r="A11" s="13" t="s">
        <v>8</v>
      </c>
      <c r="B11" s="19" t="s">
        <v>9</v>
      </c>
      <c r="C11" s="19"/>
      <c r="D11" s="13" t="s">
        <v>10</v>
      </c>
      <c r="E11" s="45" t="s">
        <v>0</v>
      </c>
      <c r="G11" s="13" t="s">
        <v>8</v>
      </c>
      <c r="H11" s="19" t="s">
        <v>9</v>
      </c>
      <c r="I11" s="19"/>
      <c r="J11" s="13" t="s">
        <v>10</v>
      </c>
      <c r="K11" s="45" t="s">
        <v>0</v>
      </c>
      <c r="M11" s="34"/>
      <c r="N11" s="35"/>
      <c r="O11" s="35"/>
      <c r="P11" s="34"/>
      <c r="Q11" s="36"/>
    </row>
    <row r="12" spans="1:17" x14ac:dyDescent="0.25">
      <c r="A12" s="1">
        <v>5</v>
      </c>
      <c r="B12" s="20" t="s">
        <v>15</v>
      </c>
      <c r="C12" s="21"/>
      <c r="D12" s="28">
        <f>275/B28</f>
        <v>35.392535392535393</v>
      </c>
      <c r="E12" s="46">
        <f>+A12*D12</f>
        <v>176.96267696267697</v>
      </c>
      <c r="G12" s="1">
        <v>5</v>
      </c>
      <c r="H12" s="20" t="s">
        <v>15</v>
      </c>
      <c r="I12" s="21"/>
      <c r="J12" s="28">
        <f>275/K28</f>
        <v>35.392535392535393</v>
      </c>
      <c r="K12" s="46">
        <f t="shared" ref="K12:K14" si="0">G12*J12</f>
        <v>176.96267696267697</v>
      </c>
      <c r="M12" s="34"/>
      <c r="N12" s="38"/>
      <c r="O12" s="38"/>
      <c r="P12" s="39"/>
      <c r="Q12" s="40"/>
    </row>
    <row r="13" spans="1:17" x14ac:dyDescent="0.25">
      <c r="A13" s="1">
        <v>35</v>
      </c>
      <c r="B13" s="20" t="s">
        <v>16</v>
      </c>
      <c r="C13" s="21"/>
      <c r="D13" s="28">
        <f>350/B28</f>
        <v>45.04504504504505</v>
      </c>
      <c r="E13" s="46">
        <f t="shared" ref="E13:E14" si="1">A13*D13</f>
        <v>1576.5765765765768</v>
      </c>
      <c r="G13" s="1">
        <v>35</v>
      </c>
      <c r="H13" s="20" t="s">
        <v>16</v>
      </c>
      <c r="I13" s="21"/>
      <c r="J13" s="28">
        <f>350/K28</f>
        <v>45.04504504504505</v>
      </c>
      <c r="K13" s="46">
        <f t="shared" si="0"/>
        <v>1576.5765765765768</v>
      </c>
      <c r="M13" s="34"/>
      <c r="N13" s="38"/>
      <c r="O13" s="38"/>
      <c r="P13" s="39"/>
      <c r="Q13" s="40"/>
    </row>
    <row r="14" spans="1:17" x14ac:dyDescent="0.25">
      <c r="A14" s="1">
        <v>36</v>
      </c>
      <c r="B14" s="20" t="s">
        <v>17</v>
      </c>
      <c r="C14" s="21"/>
      <c r="D14" s="28">
        <f>50/B28</f>
        <v>6.4350064350064358</v>
      </c>
      <c r="E14" s="46">
        <f t="shared" si="1"/>
        <v>231.66023166023169</v>
      </c>
      <c r="G14" s="1">
        <v>36</v>
      </c>
      <c r="H14" s="20" t="s">
        <v>17</v>
      </c>
      <c r="I14" s="21"/>
      <c r="J14" s="28">
        <f>50/K28</f>
        <v>6.4350064350064358</v>
      </c>
      <c r="K14" s="46">
        <f t="shared" si="0"/>
        <v>231.66023166023169</v>
      </c>
      <c r="M14" s="34"/>
      <c r="N14" s="38"/>
      <c r="O14" s="38"/>
      <c r="P14" s="39"/>
      <c r="Q14" s="40"/>
    </row>
    <row r="15" spans="1:17" x14ac:dyDescent="0.25">
      <c r="A15" s="1">
        <v>14</v>
      </c>
      <c r="B15" s="22" t="s">
        <v>18</v>
      </c>
      <c r="C15" s="22"/>
      <c r="D15" s="28">
        <f>185/B28</f>
        <v>23.80952380952381</v>
      </c>
      <c r="E15" s="46">
        <f>A15*D15</f>
        <v>333.33333333333337</v>
      </c>
      <c r="G15" s="1">
        <v>14</v>
      </c>
      <c r="H15" s="22" t="s">
        <v>18</v>
      </c>
      <c r="I15" s="22"/>
      <c r="J15" s="28">
        <f>185/K28</f>
        <v>23.80952380952381</v>
      </c>
      <c r="K15" s="46">
        <f>G15*J15</f>
        <v>333.33333333333337</v>
      </c>
      <c r="M15" s="34"/>
      <c r="N15" s="41"/>
      <c r="O15" s="41"/>
      <c r="P15" s="39"/>
      <c r="Q15" s="40"/>
    </row>
    <row r="16" spans="1:17" x14ac:dyDescent="0.25">
      <c r="A16" s="1"/>
      <c r="B16" s="22"/>
      <c r="C16" s="22"/>
      <c r="D16" s="3" t="s">
        <v>1</v>
      </c>
      <c r="E16" s="47">
        <f>SUM(E12:E15)</f>
        <v>2318.532818532819</v>
      </c>
      <c r="G16" s="1"/>
      <c r="H16" s="22"/>
      <c r="I16" s="22"/>
      <c r="J16" s="3" t="s">
        <v>1</v>
      </c>
      <c r="K16" s="47">
        <f>SUM(K12:K15)</f>
        <v>2318.532818532819</v>
      </c>
      <c r="M16" s="34"/>
      <c r="N16" s="41"/>
      <c r="O16" s="41"/>
      <c r="P16" s="42"/>
      <c r="Q16" s="43"/>
    </row>
    <row r="17" spans="1:17" x14ac:dyDescent="0.25">
      <c r="B17" s="14"/>
      <c r="C17" s="14"/>
      <c r="H17" s="14"/>
      <c r="I17" s="14"/>
      <c r="M17" s="34"/>
      <c r="N17" s="35"/>
      <c r="O17" s="35"/>
      <c r="P17" s="34"/>
      <c r="Q17" s="36"/>
    </row>
    <row r="18" spans="1:17" x14ac:dyDescent="0.25">
      <c r="A18" s="17" t="s">
        <v>19</v>
      </c>
      <c r="B18" s="17"/>
      <c r="C18" s="17"/>
      <c r="D18" s="17"/>
      <c r="E18" s="18"/>
      <c r="G18" s="17" t="s">
        <v>19</v>
      </c>
      <c r="H18" s="17"/>
      <c r="I18" s="17"/>
      <c r="J18" s="17"/>
      <c r="K18" s="18"/>
      <c r="M18" s="37"/>
      <c r="N18" s="37"/>
      <c r="O18" s="37"/>
      <c r="P18" s="37"/>
      <c r="Q18" s="37"/>
    </row>
    <row r="19" spans="1:17" x14ac:dyDescent="0.25">
      <c r="A19" s="1" t="s">
        <v>8</v>
      </c>
      <c r="B19" s="19" t="s">
        <v>9</v>
      </c>
      <c r="C19" s="19"/>
      <c r="D19" s="1" t="s">
        <v>20</v>
      </c>
      <c r="E19" s="48"/>
      <c r="G19" s="1" t="s">
        <v>8</v>
      </c>
      <c r="H19" s="19" t="s">
        <v>9</v>
      </c>
      <c r="I19" s="19"/>
      <c r="J19" s="1" t="s">
        <v>26</v>
      </c>
      <c r="K19" s="48"/>
      <c r="M19" s="34"/>
      <c r="N19" s="35"/>
      <c r="O19" s="35"/>
      <c r="P19" s="34"/>
      <c r="Q19" s="36"/>
    </row>
    <row r="20" spans="1:17" x14ac:dyDescent="0.25">
      <c r="A20" s="1">
        <v>5</v>
      </c>
      <c r="B20" s="19" t="s">
        <v>21</v>
      </c>
      <c r="C20" s="19"/>
      <c r="D20" s="28">
        <f>175/B28</f>
        <v>22.522522522522525</v>
      </c>
      <c r="E20" s="46">
        <f>A20*D20</f>
        <v>112.61261261261262</v>
      </c>
      <c r="G20" s="1">
        <v>5</v>
      </c>
      <c r="H20" s="19" t="s">
        <v>21</v>
      </c>
      <c r="I20" s="19"/>
      <c r="J20" s="28">
        <f>175/K28</f>
        <v>22.522522522522525</v>
      </c>
      <c r="K20" s="46">
        <f>G20*J20</f>
        <v>112.61261261261262</v>
      </c>
      <c r="M20" s="34"/>
      <c r="N20" s="35"/>
      <c r="O20" s="35"/>
      <c r="P20" s="39"/>
      <c r="Q20" s="40"/>
    </row>
    <row r="21" spans="1:17" x14ac:dyDescent="0.25">
      <c r="A21" s="1">
        <v>6</v>
      </c>
      <c r="B21" s="19" t="s">
        <v>22</v>
      </c>
      <c r="C21" s="19"/>
      <c r="D21" s="29"/>
      <c r="E21" s="30">
        <f>E20*A21</f>
        <v>675.67567567567573</v>
      </c>
      <c r="G21" s="1">
        <v>6</v>
      </c>
      <c r="H21" s="19" t="s">
        <v>22</v>
      </c>
      <c r="I21" s="19"/>
      <c r="J21" s="4"/>
      <c r="K21" s="49">
        <f>K20*G21</f>
        <v>675.67567567567573</v>
      </c>
      <c r="M21" s="34"/>
      <c r="N21" s="35"/>
      <c r="O21" s="35"/>
      <c r="P21" s="11"/>
      <c r="Q21" s="31"/>
    </row>
    <row r="22" spans="1:17" x14ac:dyDescent="0.25">
      <c r="B22" s="9"/>
      <c r="C22" s="9"/>
      <c r="D22" s="11"/>
      <c r="E22" s="31"/>
      <c r="H22" s="9"/>
      <c r="I22" s="9"/>
      <c r="J22" s="11"/>
      <c r="K22" s="31"/>
      <c r="M22" s="34"/>
      <c r="N22" s="44"/>
      <c r="O22" s="44"/>
      <c r="P22" s="11"/>
      <c r="Q22" s="31"/>
    </row>
    <row r="23" spans="1:17" x14ac:dyDescent="0.25">
      <c r="B23" s="14"/>
      <c r="C23" s="14"/>
      <c r="D23" s="5"/>
      <c r="E23" s="32"/>
      <c r="H23" s="14"/>
      <c r="I23" s="14"/>
      <c r="J23" s="5"/>
      <c r="K23" s="32"/>
      <c r="N23" s="14"/>
      <c r="O23" s="14"/>
      <c r="P23" s="5"/>
      <c r="Q23" s="32"/>
    </row>
    <row r="24" spans="1:17" x14ac:dyDescent="0.25">
      <c r="D24" s="12" t="s">
        <v>23</v>
      </c>
      <c r="E24" s="50">
        <f>E7+E16+E21</f>
        <v>12904.118404118404</v>
      </c>
      <c r="F24" s="10"/>
      <c r="J24" s="2" t="s">
        <v>29</v>
      </c>
      <c r="K24" s="50">
        <f>K7+K16+K21</f>
        <v>18850.064350064353</v>
      </c>
      <c r="P24" s="2" t="s">
        <v>29</v>
      </c>
      <c r="Q24" s="50">
        <f>Q7+Q16+Q21</f>
        <v>5945.9459459459467</v>
      </c>
    </row>
    <row r="25" spans="1:17" x14ac:dyDescent="0.25">
      <c r="D25" s="55">
        <v>0.1</v>
      </c>
      <c r="E25" s="47">
        <f>E24*0.1</f>
        <v>1290.4118404118406</v>
      </c>
      <c r="J25" s="33">
        <v>0.1</v>
      </c>
      <c r="K25" s="47">
        <f>K24*0.1</f>
        <v>1885.0064350064354</v>
      </c>
      <c r="P25" s="33">
        <v>0.1</v>
      </c>
      <c r="Q25" s="47">
        <f>Q24*0.1</f>
        <v>594.5945945945947</v>
      </c>
    </row>
    <row r="26" spans="1:17" x14ac:dyDescent="0.25">
      <c r="D26" s="12" t="s">
        <v>0</v>
      </c>
      <c r="E26" s="51">
        <f>E25+E24</f>
        <v>14194.530244530244</v>
      </c>
      <c r="J26" s="2" t="s">
        <v>0</v>
      </c>
      <c r="K26" s="51">
        <f>K25+K24</f>
        <v>20735.070785070788</v>
      </c>
      <c r="P26" s="2" t="s">
        <v>0</v>
      </c>
      <c r="Q26" s="51">
        <f>Q25+Q24</f>
        <v>6540.5405405405418</v>
      </c>
    </row>
    <row r="27" spans="1:17" x14ac:dyDescent="0.25">
      <c r="C27" s="15" t="s">
        <v>24</v>
      </c>
      <c r="D27" s="16"/>
      <c r="E27" s="56">
        <f>+E26+K26+Q26</f>
        <v>41470.141570141575</v>
      </c>
      <c r="J27" s="10"/>
      <c r="K27"/>
      <c r="P27" s="10"/>
      <c r="Q27"/>
    </row>
    <row r="28" spans="1:17" x14ac:dyDescent="0.25">
      <c r="A28" s="52" t="s">
        <v>31</v>
      </c>
      <c r="B28" s="34">
        <v>7.77</v>
      </c>
      <c r="J28" s="54" t="s">
        <v>31</v>
      </c>
      <c r="K28" s="34">
        <v>7.77</v>
      </c>
      <c r="P28" s="54" t="s">
        <v>31</v>
      </c>
      <c r="Q28" s="34">
        <v>7.77</v>
      </c>
    </row>
    <row r="29" spans="1:17" x14ac:dyDescent="0.25">
      <c r="B29" s="53">
        <v>45607</v>
      </c>
      <c r="J29" s="34"/>
      <c r="K29" s="36"/>
    </row>
  </sheetData>
  <mergeCells count="67">
    <mergeCell ref="B12:C12"/>
    <mergeCell ref="A2:E2"/>
    <mergeCell ref="B4:C4"/>
    <mergeCell ref="B5:C5"/>
    <mergeCell ref="B6:C6"/>
    <mergeCell ref="B23:C23"/>
    <mergeCell ref="A3:E3"/>
    <mergeCell ref="A10:E10"/>
    <mergeCell ref="B11:C11"/>
    <mergeCell ref="B15:C15"/>
    <mergeCell ref="A18:E18"/>
    <mergeCell ref="B7:C7"/>
    <mergeCell ref="B8:C8"/>
    <mergeCell ref="B16:C16"/>
    <mergeCell ref="B17:C17"/>
    <mergeCell ref="B19:C19"/>
    <mergeCell ref="B20:C20"/>
    <mergeCell ref="B21:C21"/>
    <mergeCell ref="B9:C9"/>
    <mergeCell ref="B14:C14"/>
    <mergeCell ref="B13:C13"/>
    <mergeCell ref="A1:E1"/>
    <mergeCell ref="G1:K1"/>
    <mergeCell ref="G2:K2"/>
    <mergeCell ref="G3:K3"/>
    <mergeCell ref="H4:I4"/>
    <mergeCell ref="H5:I5"/>
    <mergeCell ref="H6:I6"/>
    <mergeCell ref="H7:I7"/>
    <mergeCell ref="H8:I8"/>
    <mergeCell ref="H9:I9"/>
    <mergeCell ref="G10:K10"/>
    <mergeCell ref="H11:I11"/>
    <mergeCell ref="H12:I12"/>
    <mergeCell ref="H13:I13"/>
    <mergeCell ref="M10:Q10"/>
    <mergeCell ref="N11:O11"/>
    <mergeCell ref="H14:I14"/>
    <mergeCell ref="H15:I15"/>
    <mergeCell ref="H16:I16"/>
    <mergeCell ref="N6:O6"/>
    <mergeCell ref="N7:O7"/>
    <mergeCell ref="N8:O8"/>
    <mergeCell ref="N9:O9"/>
    <mergeCell ref="M1:Q1"/>
    <mergeCell ref="M2:Q2"/>
    <mergeCell ref="M3:Q3"/>
    <mergeCell ref="N4:O4"/>
    <mergeCell ref="N5:O5"/>
    <mergeCell ref="N12:O12"/>
    <mergeCell ref="N13:O13"/>
    <mergeCell ref="N14:O14"/>
    <mergeCell ref="N15:O15"/>
    <mergeCell ref="N16:O16"/>
    <mergeCell ref="N23:O23"/>
    <mergeCell ref="C27:D27"/>
    <mergeCell ref="N17:O17"/>
    <mergeCell ref="M18:Q18"/>
    <mergeCell ref="N19:O19"/>
    <mergeCell ref="N20:O20"/>
    <mergeCell ref="N21:O21"/>
    <mergeCell ref="H19:I19"/>
    <mergeCell ref="H20:I20"/>
    <mergeCell ref="H21:I21"/>
    <mergeCell ref="H23:I23"/>
    <mergeCell ref="H17:I17"/>
    <mergeCell ref="G18:K18"/>
  </mergeCells>
  <pageMargins left="0.7" right="0.7" top="0.75" bottom="0.75" header="0.3" footer="0.3"/>
  <pageSetup orientation="portrait" r:id="rId1"/>
  <colBreaks count="2" manualBreakCount="2">
    <brk id="5" max="1048575" man="1"/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592E9-1C32-46F8-B01C-A8E903EE745D}">
  <dimension ref="B2:D5"/>
  <sheetViews>
    <sheetView workbookViewId="0">
      <selection activeCell="C14" sqref="C14"/>
    </sheetView>
  </sheetViews>
  <sheetFormatPr defaultColWidth="11.42578125" defaultRowHeight="15" x14ac:dyDescent="0.25"/>
  <cols>
    <col min="2" max="2" width="19" customWidth="1"/>
    <col min="3" max="3" width="25.85546875" customWidth="1"/>
    <col min="4" max="5" width="15.7109375" customWidth="1"/>
  </cols>
  <sheetData>
    <row r="2" spans="2:4" ht="18.75" x14ac:dyDescent="0.3">
      <c r="B2" s="26" t="s">
        <v>2</v>
      </c>
      <c r="C2" s="26"/>
      <c r="D2" s="26"/>
    </row>
    <row r="3" spans="2:4" ht="18.75" x14ac:dyDescent="0.3">
      <c r="B3" s="27" t="s">
        <v>3</v>
      </c>
      <c r="C3" s="27"/>
      <c r="D3" s="27"/>
    </row>
    <row r="4" spans="2:4" ht="18.75" x14ac:dyDescent="0.3">
      <c r="B4" s="6" t="s">
        <v>4</v>
      </c>
      <c r="C4" s="6" t="s">
        <v>6</v>
      </c>
      <c r="D4" s="6" t="s">
        <v>5</v>
      </c>
    </row>
    <row r="5" spans="2:4" ht="18.75" x14ac:dyDescent="0.3">
      <c r="B5" s="7">
        <v>7</v>
      </c>
      <c r="C5" s="8">
        <v>3000</v>
      </c>
      <c r="D5" s="8">
        <f>B5*C5</f>
        <v>21000</v>
      </c>
    </row>
  </sheetData>
  <mergeCells count="2"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Presupuesto</vt:lpstr>
      <vt:lpstr>Inversión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grupocajola@gmail.com</dc:creator>
  <cp:lastModifiedBy>Caryn Maxim</cp:lastModifiedBy>
  <cp:lastPrinted>2024-11-19T20:08:00Z</cp:lastPrinted>
  <dcterms:created xsi:type="dcterms:W3CDTF">2023-10-23T13:49:35Z</dcterms:created>
  <dcterms:modified xsi:type="dcterms:W3CDTF">2024-11-19T20:08:05Z</dcterms:modified>
</cp:coreProperties>
</file>